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15885" windowHeight="7635"/>
  </bookViews>
  <sheets>
    <sheet name="Feuil1" sheetId="1" r:id="rId1"/>
  </sheets>
  <definedNames>
    <definedName name="Z_481BA36B_D745_4653_92AD_FB478DDB8D9F_.wvu.Cols" localSheetId="0" hidden="1">Feuil1!$K:$K</definedName>
    <definedName name="Z_481BA36B_D745_4653_92AD_FB478DDB8D9F_.wvu.Rows" localSheetId="0" hidden="1">Feuil1!$1:$4,Feuil1!$10:$12,Feuil1!$14:$16,Feuil1!$26:$31,Feuil1!$33:$34,Feuil1!$44:$51</definedName>
  </definedNames>
  <calcPr calcId="145621"/>
  <customWorkbookViews>
    <customWorkbookView name="NEUFINCK LIONEL - Affichage personnalisé" guid="{481BA36B-D745-4653-92AD-FB478DDB8D9F}" mergeInterval="0" personalView="1" maximized="1" windowWidth="1676" windowHeight="723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44" i="1"/>
  <c r="H45" i="1"/>
  <c r="H12" i="1"/>
  <c r="H11" i="1" s="1"/>
  <c r="H27" i="1" l="1"/>
  <c r="H26" i="1" s="1"/>
  <c r="H47" i="1"/>
  <c r="I11" i="1" l="1"/>
  <c r="J11" i="1"/>
  <c r="I54" i="1"/>
  <c r="K56" i="1" s="1"/>
  <c r="I56" i="1" s="1"/>
  <c r="I18" i="1" l="1"/>
  <c r="K20" i="1" s="1"/>
  <c r="I20" i="1" s="1"/>
  <c r="H28" i="1"/>
  <c r="H29" i="1" s="1"/>
  <c r="H31" i="1" s="1"/>
  <c r="I36" i="1" s="1"/>
  <c r="K38" i="1" s="1"/>
  <c r="I38" i="1" s="1"/>
</calcChain>
</file>

<file path=xl/sharedStrings.xml><?xml version="1.0" encoding="utf-8"?>
<sst xmlns="http://schemas.openxmlformats.org/spreadsheetml/2006/main" count="16" uniqueCount="11">
  <si>
    <t xml:space="preserve">Montant déductible </t>
  </si>
  <si>
    <t>Que payez-vous en santé Madelin?</t>
  </si>
  <si>
    <t>Que payez-vous en Prévoyance Madelin?</t>
  </si>
  <si>
    <t>Cotisation Retraite Madelin</t>
  </si>
  <si>
    <t>Cotisation Perte D'emploi Madelin</t>
  </si>
  <si>
    <t>Santé et Prévoyance MADELIN</t>
  </si>
  <si>
    <t>Retraite MADELIN</t>
  </si>
  <si>
    <t>Perte d'Emploi MADELIN</t>
  </si>
  <si>
    <t>Revenu prévisionnel 2019</t>
  </si>
  <si>
    <t>Solde disponible fiscal Mutuelle et Prévoyance 2019</t>
  </si>
  <si>
    <t>Solde disponible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</si>
</sst>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9" borderId="6" xfId="0" applyNumberFormat="1" applyFill="1" applyBorder="1" applyAlignment="1">
      <alignment horizontal="center" vertical="center" wrapText="1"/>
    </xf>
    <xf numFmtId="1" fontId="0" fillId="9" borderId="19" xfId="0" applyNumberFormat="1" applyFill="1" applyBorder="1" applyAlignment="1">
      <alignment horizontal="center" vertical="center" wrapText="1"/>
    </xf>
    <xf numFmtId="1" fontId="0" fillId="9" borderId="18" xfId="0" applyNumberFormat="1" applyFill="1" applyBorder="1" applyAlignment="1">
      <alignment horizontal="center" vertical="center" wrapText="1"/>
    </xf>
    <xf numFmtId="1" fontId="0" fillId="8" borderId="5" xfId="0" applyNumberForma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1" fontId="0" fillId="8" borderId="0" xfId="0" applyNumberForma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10" borderId="0" xfId="0" applyNumberFormat="1" applyFill="1" applyBorder="1" applyAlignment="1">
      <alignment horizontal="center" vertical="center" wrapText="1"/>
    </xf>
    <xf numFmtId="1" fontId="0" fillId="10" borderId="0" xfId="0" applyNumberForma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" fontId="1" fillId="6" borderId="17" xfId="0" applyNumberFormat="1" applyFont="1" applyFill="1" applyBorder="1" applyAlignment="1">
      <alignment horizontal="center" vertical="center" wrapText="1"/>
    </xf>
    <xf numFmtId="1" fontId="1" fillId="6" borderId="0" xfId="0" applyNumberFormat="1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6" xfId="0" applyFill="1" applyBorder="1" applyAlignment="1" applyProtection="1">
      <alignment horizontal="center" vertical="center" wrapText="1"/>
    </xf>
    <xf numFmtId="0" fontId="0" fillId="9" borderId="8" xfId="0" applyFill="1" applyBorder="1" applyAlignment="1" applyProtection="1">
      <alignment horizontal="center" vertical="center" wrapText="1"/>
      <protection locked="0"/>
    </xf>
    <xf numFmtId="0" fontId="0" fillId="9" borderId="9" xfId="0" applyFill="1" applyBorder="1" applyAlignment="1" applyProtection="1">
      <alignment horizontal="center" vertical="center" wrapText="1"/>
      <protection locked="0"/>
    </xf>
    <xf numFmtId="0" fontId="0" fillId="9" borderId="7" xfId="0" applyFill="1" applyBorder="1" applyAlignment="1" applyProtection="1">
      <alignment horizontal="center" vertical="center" wrapText="1"/>
      <protection locked="0"/>
    </xf>
    <xf numFmtId="0" fontId="0" fillId="9" borderId="6" xfId="0" applyFill="1" applyBorder="1" applyAlignment="1" applyProtection="1">
      <alignment horizontal="center" vertical="center" wrapText="1"/>
      <protection locked="0"/>
    </xf>
    <xf numFmtId="1" fontId="0" fillId="9" borderId="19" xfId="0" applyNumberFormat="1" applyFill="1" applyBorder="1" applyAlignment="1" applyProtection="1">
      <alignment horizontal="center" vertical="center" wrapText="1"/>
    </xf>
    <xf numFmtId="1" fontId="1" fillId="6" borderId="17" xfId="0" applyNumberFormat="1" applyFont="1" applyFill="1" applyBorder="1" applyAlignment="1" applyProtection="1">
      <alignment horizontal="center" vertical="center" wrapText="1"/>
    </xf>
    <xf numFmtId="1" fontId="0" fillId="9" borderId="18" xfId="0" applyNumberFormat="1" applyFill="1" applyBorder="1" applyAlignment="1" applyProtection="1">
      <alignment horizontal="center" vertical="center" wrapText="1"/>
    </xf>
    <xf numFmtId="0" fontId="0" fillId="8" borderId="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73AF3A4-C291-41EE-BA2C-98D1F2DCB1FB}" diskRevisions="1" revisionId="2" version="2">
  <header guid="{412EA63D-924F-44E2-8E90-D27A81DCD5AB}" dateTime="2019-01-30T14:33:52" maxSheetId="2" userName="NEUFINCK LIONEL" r:id="rId1">
    <sheetIdMap count="1">
      <sheetId val="1"/>
    </sheetIdMap>
  </header>
  <header guid="{673AF3A4-C291-41EE-BA2C-98D1F2DCB1FB}" dateTime="2019-02-06T15:47:32" maxSheetId="2" userName="NEUFINCK LIONEL" r:id="rId2" minRId="1" maxRId="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H43">
      <v>65000</v>
    </oc>
    <nc r="H43">
      <v>0</v>
    </nc>
  </rcc>
  <rcc rId="2" sId="1">
    <oc r="H9">
      <v>50000</v>
    </oc>
    <nc r="H9">
      <v>0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M56"/>
  <sheetViews>
    <sheetView showGridLines="0" tabSelected="1" topLeftCell="A5" zoomScaleNormal="100" workbookViewId="0">
      <selection activeCell="H9" sqref="H9"/>
    </sheetView>
  </sheetViews>
  <sheetFormatPr baseColWidth="10" defaultRowHeight="15" x14ac:dyDescent="0.25"/>
  <cols>
    <col min="1" max="6" width="11.42578125" style="2"/>
    <col min="7" max="7" width="10.140625" style="2" customWidth="1"/>
    <col min="8" max="8" width="20.28515625" style="2" customWidth="1"/>
    <col min="9" max="9" width="24.28515625" style="2" customWidth="1"/>
    <col min="10" max="10" width="20.85546875" style="2" customWidth="1"/>
    <col min="11" max="11" width="20.85546875" style="2" hidden="1" customWidth="1"/>
    <col min="12" max="12" width="11" style="2" customWidth="1"/>
    <col min="13" max="13" width="16.140625" style="2" customWidth="1"/>
    <col min="14" max="15" width="11.42578125" style="2"/>
    <col min="16" max="16" width="16.5703125" style="2" customWidth="1"/>
    <col min="17" max="16384" width="11.42578125" style="2"/>
  </cols>
  <sheetData>
    <row r="1" spans="8:11" hidden="1" x14ac:dyDescent="0.25"/>
    <row r="2" spans="8:11" hidden="1" x14ac:dyDescent="0.25">
      <c r="H2" s="1"/>
    </row>
    <row r="3" spans="8:11" hidden="1" x14ac:dyDescent="0.25"/>
    <row r="4" spans="8:11" ht="15.75" hidden="1" thickBot="1" x14ac:dyDescent="0.3"/>
    <row r="5" spans="8:11" ht="15.75" thickBot="1" x14ac:dyDescent="0.3"/>
    <row r="6" spans="8:11" ht="50.1" customHeight="1" thickBot="1" x14ac:dyDescent="0.3">
      <c r="I6" s="39" t="s">
        <v>5</v>
      </c>
    </row>
    <row r="7" spans="8:11" ht="15" customHeight="1" x14ac:dyDescent="0.25"/>
    <row r="8" spans="8:11" ht="30" customHeight="1" thickBot="1" x14ac:dyDescent="0.3">
      <c r="H8" s="23" t="s">
        <v>8</v>
      </c>
      <c r="I8" s="22" t="s">
        <v>1</v>
      </c>
      <c r="J8" s="21" t="s">
        <v>2</v>
      </c>
      <c r="K8" s="32"/>
    </row>
    <row r="9" spans="8:11" ht="30" customHeight="1" thickBot="1" x14ac:dyDescent="0.3">
      <c r="H9" s="45">
        <v>0</v>
      </c>
      <c r="I9" s="46">
        <v>0</v>
      </c>
      <c r="J9" s="47">
        <v>0</v>
      </c>
      <c r="K9" s="33"/>
    </row>
    <row r="10" spans="8:11" ht="18.75" hidden="1" customHeight="1" x14ac:dyDescent="0.25">
      <c r="H10" s="3">
        <v>3.7499999999999999E-2</v>
      </c>
      <c r="I10" s="4">
        <v>0</v>
      </c>
      <c r="J10" s="5">
        <v>0</v>
      </c>
      <c r="K10" s="4"/>
    </row>
    <row r="11" spans="8:11" ht="24" hidden="1" customHeight="1" x14ac:dyDescent="0.25">
      <c r="H11" s="3">
        <f>IF(H12=" "," ",H12*H10+2836.68)</f>
        <v>2836.68</v>
      </c>
      <c r="I11" s="1">
        <f>IF(ISBLANK(I9),"0",I9*I10)</f>
        <v>0</v>
      </c>
      <c r="J11" s="6">
        <f>IF(ISBLANK(J9),"0",J9*J10)</f>
        <v>0</v>
      </c>
      <c r="K11" s="1"/>
    </row>
    <row r="12" spans="8:11" ht="15" hidden="1" customHeight="1" x14ac:dyDescent="0.25">
      <c r="H12" s="3">
        <f>H9+I9+J9+J25</f>
        <v>0</v>
      </c>
      <c r="I12" s="1"/>
      <c r="J12" s="6"/>
      <c r="K12" s="1"/>
    </row>
    <row r="13" spans="8:11" ht="15" customHeight="1" x14ac:dyDescent="0.25">
      <c r="H13" s="7"/>
      <c r="I13" s="52"/>
      <c r="J13" s="9"/>
      <c r="K13" s="8"/>
    </row>
    <row r="14" spans="8:11" ht="3.75" hidden="1" customHeight="1" x14ac:dyDescent="0.25">
      <c r="H14" s="7"/>
      <c r="I14" s="8"/>
      <c r="J14" s="9"/>
      <c r="K14" s="8"/>
    </row>
    <row r="15" spans="8:11" ht="3.75" hidden="1" customHeight="1" x14ac:dyDescent="0.25">
      <c r="H15" s="7"/>
      <c r="I15" s="8"/>
      <c r="J15" s="9"/>
      <c r="K15" s="8"/>
    </row>
    <row r="16" spans="8:11" ht="4.5" hidden="1" customHeight="1" x14ac:dyDescent="0.25">
      <c r="H16" s="7"/>
      <c r="I16" s="8"/>
      <c r="J16" s="9"/>
      <c r="K16" s="8"/>
    </row>
    <row r="17" spans="8:13" ht="30" customHeight="1" x14ac:dyDescent="0.25">
      <c r="H17" s="7"/>
      <c r="I17" s="26" t="s">
        <v>0</v>
      </c>
      <c r="J17" s="9"/>
      <c r="K17" s="8"/>
    </row>
    <row r="18" spans="8:13" ht="30" customHeight="1" thickBot="1" x14ac:dyDescent="0.3">
      <c r="H18" s="7"/>
      <c r="I18" s="30">
        <f>IF(H11+I11+J11&gt;9725.76,"9726",H11+I11+J11)</f>
        <v>2836.68</v>
      </c>
      <c r="J18" s="9"/>
      <c r="K18" s="8"/>
    </row>
    <row r="19" spans="8:13" ht="30" customHeight="1" thickBot="1" x14ac:dyDescent="0.3">
      <c r="H19" s="7"/>
      <c r="I19" s="41" t="s">
        <v>9</v>
      </c>
      <c r="J19" s="9"/>
      <c r="K19" s="8"/>
      <c r="M19" s="53"/>
    </row>
    <row r="20" spans="8:13" ht="30" customHeight="1" thickBot="1" x14ac:dyDescent="0.3">
      <c r="H20" s="10"/>
      <c r="I20" s="28">
        <f>IF(K20&lt;0,0,K20)</f>
        <v>2836.68</v>
      </c>
      <c r="J20" s="31"/>
      <c r="K20" s="34">
        <f>I18-I9-J9</f>
        <v>2836.68</v>
      </c>
      <c r="M20" s="53"/>
    </row>
    <row r="21" spans="8:13" ht="31.5" customHeight="1" thickBot="1" x14ac:dyDescent="0.3"/>
    <row r="22" spans="8:13" ht="50.1" customHeight="1" thickBot="1" x14ac:dyDescent="0.3">
      <c r="I22" s="39" t="s">
        <v>6</v>
      </c>
    </row>
    <row r="23" spans="8:13" ht="15" customHeight="1" thickBot="1" x14ac:dyDescent="0.3"/>
    <row r="24" spans="8:13" ht="30" customHeight="1" thickBot="1" x14ac:dyDescent="0.3">
      <c r="H24" s="25" t="s">
        <v>8</v>
      </c>
      <c r="I24" s="11"/>
      <c r="J24" s="24" t="s">
        <v>3</v>
      </c>
      <c r="K24" s="35"/>
    </row>
    <row r="25" spans="8:13" ht="30" customHeight="1" thickBot="1" x14ac:dyDescent="0.3">
      <c r="H25" s="44">
        <f>H9</f>
        <v>0</v>
      </c>
      <c r="I25" s="12"/>
      <c r="J25" s="48">
        <v>0</v>
      </c>
      <c r="K25" s="33"/>
    </row>
    <row r="26" spans="8:13" ht="30" hidden="1" customHeight="1" x14ac:dyDescent="0.25">
      <c r="H26" s="42">
        <f>H27+I9+J9+J25</f>
        <v>0</v>
      </c>
      <c r="I26" s="12"/>
      <c r="J26" s="43"/>
      <c r="K26" s="33"/>
    </row>
    <row r="27" spans="8:13" ht="23.25" hidden="1" customHeight="1" x14ac:dyDescent="0.25">
      <c r="H27" s="13" t="str">
        <f>IF(H25&lt;40524,"0",H25)</f>
        <v>0</v>
      </c>
      <c r="I27" s="12"/>
      <c r="J27" s="14">
        <v>3922.8</v>
      </c>
      <c r="K27" s="1"/>
    </row>
    <row r="28" spans="8:13" ht="23.25" hidden="1" customHeight="1" x14ac:dyDescent="0.25">
      <c r="H28" s="13">
        <f>IF(H26&gt;324192,324192,H26)</f>
        <v>0</v>
      </c>
      <c r="I28" s="12"/>
      <c r="J28" s="14"/>
      <c r="K28" s="1"/>
    </row>
    <row r="29" spans="8:13" ht="24" hidden="1" customHeight="1" x14ac:dyDescent="0.25">
      <c r="H29" s="13" t="str">
        <f>IF(H28&gt;40524,H28-40524,"0")</f>
        <v>0</v>
      </c>
      <c r="I29" s="12"/>
      <c r="J29" s="14"/>
      <c r="K29" s="1"/>
    </row>
    <row r="30" spans="8:13" ht="30" hidden="1" customHeight="1" x14ac:dyDescent="0.25">
      <c r="H30" s="13">
        <v>0.25</v>
      </c>
      <c r="I30" s="12"/>
      <c r="J30" s="14"/>
      <c r="K30" s="1"/>
    </row>
    <row r="31" spans="8:13" ht="24" hidden="1" customHeight="1" x14ac:dyDescent="0.25">
      <c r="H31" s="13" t="b">
        <f>IF(AND(H29&gt;0,H29&lt;=329104),H29*H30)</f>
        <v>0</v>
      </c>
      <c r="I31" s="12"/>
      <c r="J31" s="14"/>
      <c r="K31" s="1"/>
    </row>
    <row r="32" spans="8:13" ht="15" customHeight="1" x14ac:dyDescent="0.25">
      <c r="H32" s="15"/>
      <c r="I32" s="12"/>
      <c r="J32" s="16"/>
      <c r="K32" s="12"/>
    </row>
    <row r="33" spans="8:13" hidden="1" x14ac:dyDescent="0.25">
      <c r="H33" s="15"/>
      <c r="I33" s="12"/>
      <c r="J33" s="16"/>
      <c r="K33" s="12"/>
    </row>
    <row r="34" spans="8:13" hidden="1" x14ac:dyDescent="0.25">
      <c r="H34" s="15"/>
      <c r="I34" s="12"/>
      <c r="J34" s="16"/>
      <c r="K34" s="12"/>
    </row>
    <row r="35" spans="8:13" ht="30" customHeight="1" x14ac:dyDescent="0.25">
      <c r="H35" s="15"/>
      <c r="I35" s="26" t="s">
        <v>0</v>
      </c>
      <c r="J35" s="16"/>
      <c r="K35" s="12"/>
    </row>
    <row r="36" spans="8:13" ht="30" customHeight="1" x14ac:dyDescent="0.25">
      <c r="H36" s="15"/>
      <c r="I36" s="49">
        <f>4052.4+H31</f>
        <v>4052.4</v>
      </c>
      <c r="J36" s="16"/>
      <c r="K36" s="12"/>
    </row>
    <row r="37" spans="8:13" ht="30" customHeight="1" x14ac:dyDescent="0.25">
      <c r="H37" s="15"/>
      <c r="I37" s="50" t="s">
        <v>10</v>
      </c>
      <c r="J37" s="16"/>
      <c r="K37" s="12"/>
      <c r="M37" s="53"/>
    </row>
    <row r="38" spans="8:13" ht="30" customHeight="1" thickBot="1" x14ac:dyDescent="0.3">
      <c r="H38" s="17"/>
      <c r="I38" s="51">
        <f>IF(K38&lt;0,0,K38)</f>
        <v>4052.4</v>
      </c>
      <c r="J38" s="18"/>
      <c r="K38" s="37">
        <f>I36-J25</f>
        <v>4052.4</v>
      </c>
      <c r="M38" s="53"/>
    </row>
    <row r="39" spans="8:13" ht="40.5" customHeight="1" thickBot="1" x14ac:dyDescent="0.3"/>
    <row r="40" spans="8:13" ht="50.1" customHeight="1" thickBot="1" x14ac:dyDescent="0.3">
      <c r="I40" s="39" t="s">
        <v>7</v>
      </c>
    </row>
    <row r="41" spans="8:13" ht="15" customHeight="1" thickBot="1" x14ac:dyDescent="0.3"/>
    <row r="42" spans="8:13" ht="30" customHeight="1" thickBot="1" x14ac:dyDescent="0.3">
      <c r="H42" s="25" t="s">
        <v>8</v>
      </c>
      <c r="I42" s="11"/>
      <c r="J42" s="24" t="s">
        <v>4</v>
      </c>
      <c r="K42" s="35"/>
    </row>
    <row r="43" spans="8:13" ht="30" customHeight="1" thickBot="1" x14ac:dyDescent="0.3">
      <c r="H43" s="48">
        <v>0</v>
      </c>
      <c r="I43" s="12"/>
      <c r="J43" s="48">
        <v>0</v>
      </c>
      <c r="K43" s="33"/>
    </row>
    <row r="44" spans="8:13" ht="30" hidden="1" customHeight="1" x14ac:dyDescent="0.25">
      <c r="H44" s="42">
        <f>IF(H45&lt;1013.1,1013.1,H45)</f>
        <v>1013.1</v>
      </c>
      <c r="I44" s="12"/>
      <c r="J44" s="43"/>
      <c r="K44" s="33"/>
    </row>
    <row r="45" spans="8:13" ht="26.25" hidden="1" customHeight="1" x14ac:dyDescent="0.25">
      <c r="H45" s="19">
        <f>IF(H43&gt;324192,"324192",H43)</f>
        <v>0</v>
      </c>
      <c r="I45" s="12"/>
      <c r="J45" s="20"/>
      <c r="K45" s="36"/>
    </row>
    <row r="46" spans="8:13" ht="36" hidden="1" customHeight="1" x14ac:dyDescent="0.25">
      <c r="H46" s="13">
        <v>1.8749999999999999E-2</v>
      </c>
      <c r="I46" s="12"/>
      <c r="J46" s="14"/>
      <c r="K46" s="1"/>
    </row>
    <row r="47" spans="8:13" ht="30.75" hidden="1" customHeight="1" x14ac:dyDescent="0.25">
      <c r="H47" s="27">
        <f>H45*H46</f>
        <v>0</v>
      </c>
      <c r="I47" s="12"/>
      <c r="J47" s="14"/>
      <c r="K47" s="1"/>
    </row>
    <row r="48" spans="8:13" ht="35.25" hidden="1" customHeight="1" x14ac:dyDescent="0.25">
      <c r="H48" s="15"/>
      <c r="I48" s="12"/>
      <c r="J48" s="16"/>
      <c r="K48" s="12"/>
    </row>
    <row r="49" spans="8:13" ht="18.75" hidden="1" customHeight="1" x14ac:dyDescent="0.25">
      <c r="H49" s="15"/>
      <c r="I49" s="12"/>
      <c r="J49" s="16"/>
      <c r="K49" s="12"/>
    </row>
    <row r="50" spans="8:13" ht="33" hidden="1" customHeight="1" x14ac:dyDescent="0.25">
      <c r="H50" s="15"/>
      <c r="I50" s="12"/>
      <c r="J50" s="16"/>
      <c r="K50" s="12"/>
    </row>
    <row r="51" spans="8:13" ht="62.25" hidden="1" customHeight="1" x14ac:dyDescent="0.25">
      <c r="H51" s="15"/>
      <c r="I51" s="12"/>
      <c r="J51" s="16"/>
      <c r="K51" s="12"/>
    </row>
    <row r="52" spans="8:13" ht="15" customHeight="1" x14ac:dyDescent="0.25">
      <c r="H52" s="15"/>
      <c r="I52" s="12"/>
      <c r="J52" s="16"/>
      <c r="K52" s="12"/>
    </row>
    <row r="53" spans="8:13" ht="30" customHeight="1" x14ac:dyDescent="0.25">
      <c r="H53" s="15"/>
      <c r="I53" s="26" t="s">
        <v>0</v>
      </c>
      <c r="J53" s="16"/>
      <c r="K53" s="12"/>
    </row>
    <row r="54" spans="8:13" ht="30" customHeight="1" x14ac:dyDescent="0.25">
      <c r="H54" s="15"/>
      <c r="I54" s="29" t="str">
        <f>IF(H47&lt;980.7,"980,70",H47)</f>
        <v>980,70</v>
      </c>
      <c r="J54" s="16"/>
      <c r="K54" s="12"/>
    </row>
    <row r="55" spans="8:13" ht="30" customHeight="1" x14ac:dyDescent="0.25">
      <c r="H55" s="15"/>
      <c r="I55" s="40" t="s">
        <v>10</v>
      </c>
      <c r="J55" s="16"/>
      <c r="K55" s="12"/>
      <c r="M55" s="53"/>
    </row>
    <row r="56" spans="8:13" ht="30" customHeight="1" thickBot="1" x14ac:dyDescent="0.3">
      <c r="H56" s="17"/>
      <c r="I56" s="30">
        <f>IF(K56&lt;0,0,K56)</f>
        <v>980.7</v>
      </c>
      <c r="J56" s="18"/>
      <c r="K56" s="38">
        <f>I54-J43</f>
        <v>980.7</v>
      </c>
      <c r="M56" s="53"/>
    </row>
  </sheetData>
  <sheetProtection sheet="1" objects="1" scenarios="1" selectLockedCells="1"/>
  <customSheetViews>
    <customSheetView guid="{481BA36B-D745-4653-92AD-FB478DDB8D9F}" showGridLines="0" hiddenRows="1" hiddenColumns="1" topLeftCell="A5">
      <selection activeCell="I9" sqref="I9"/>
      <pageMargins left="0.7" right="0.7" top="0.75" bottom="0.75" header="0.3" footer="0.3"/>
      <pageSetup orientation="portrait" horizontalDpi="4294967294" r:id="rId1"/>
    </customSheetView>
  </customSheetViews>
  <mergeCells count="3">
    <mergeCell ref="M37:M38"/>
    <mergeCell ref="M55:M56"/>
    <mergeCell ref="M19:M20"/>
  </mergeCells>
  <pageMargins left="0.7" right="0.7" top="0.75" bottom="0.75" header="0.3" footer="0.3"/>
  <pageSetup orientation="portrait" horizont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Neufinck</dc:creator>
  <cp:lastModifiedBy>NEUFINCK LIONEL</cp:lastModifiedBy>
  <dcterms:created xsi:type="dcterms:W3CDTF">2017-03-22T23:29:23Z</dcterms:created>
  <dcterms:modified xsi:type="dcterms:W3CDTF">2019-02-06T14:47:32Z</dcterms:modified>
</cp:coreProperties>
</file>